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3\"/>
    </mc:Choice>
  </mc:AlternateContent>
  <bookViews>
    <workbookView xWindow="405" yWindow="120" windowWidth="8400" windowHeight="4440"/>
  </bookViews>
  <sheets>
    <sheet name="Model" sheetId="1" r:id="rId1"/>
    <sheet name="Model_STS" sheetId="2" state="veryHidden" r:id="rId2"/>
    <sheet name="STS_1" sheetId="3" r:id="rId3"/>
  </sheets>
  <definedNames>
    <definedName name="Acres_available">Model!$D$22</definedName>
    <definedName name="Acres_planted">Model!$B$13:$C$13</definedName>
    <definedName name="Acres_used">Model!$B$22</definedName>
    <definedName name="ChartData" localSheetId="2">STS_1!$K$5:$K$25</definedName>
    <definedName name="InputValues" localSheetId="2">STS_1!$A$5:$A$25</definedName>
    <definedName name="OutputAddresses" localSheetId="2">STS_1!$B$4:$D$4</definedName>
    <definedName name="OutputValues" localSheetId="2">STS_1!$B$5:$D$25</definedName>
    <definedName name="Profit">Model!$B$25</definedName>
    <definedName name="Resource_available">Model!$D$17:$D$18</definedName>
    <definedName name="Resource_used">Model!$B$17:$B$18</definedName>
    <definedName name="solver_adj" localSheetId="0" hidden="1">Model!$B$13:$C$13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Model!$B$17:$B$18</definedName>
    <definedName name="solver_lhs2" localSheetId="0" hidden="1">Model!$B$22</definedName>
    <definedName name="solver_lin" localSheetId="0" hidden="1">1</definedName>
    <definedName name="solver_neg" localSheetId="0" hidden="1">1</definedName>
    <definedName name="solver_num" localSheetId="0" hidden="1">2</definedName>
    <definedName name="solver_nwt" localSheetId="0" hidden="1">1</definedName>
    <definedName name="solver_opt" localSheetId="0" hidden="1">Model!$B$25</definedName>
    <definedName name="solver_pre" localSheetId="0" hidden="1">0.000001</definedName>
    <definedName name="solver_rel1" localSheetId="0" hidden="1">1</definedName>
    <definedName name="solver_rel2" localSheetId="0" hidden="1">1</definedName>
    <definedName name="solver_rhs1" localSheetId="0" hidden="1">Model!$D$17:$D$18</definedName>
    <definedName name="solver_rhs2" localSheetId="0" hidden="1">Model!$D$22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</definedNames>
  <calcPr calcId="152511" iterate="1"/>
</workbook>
</file>

<file path=xl/calcChain.xml><?xml version="1.0" encoding="utf-8"?>
<calcChain xmlns="http://schemas.openxmlformats.org/spreadsheetml/2006/main">
  <c r="E6" i="3" l="1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K1" i="3"/>
  <c r="J4" i="3"/>
  <c r="K25" i="3" s="1"/>
  <c r="B25" i="1"/>
  <c r="B22" i="1"/>
  <c r="B18" i="1"/>
  <c r="B17" i="1"/>
  <c r="K8" i="3" l="1"/>
  <c r="K10" i="3"/>
  <c r="K12" i="3"/>
  <c r="K14" i="3"/>
  <c r="K16" i="3"/>
  <c r="K18" i="3"/>
  <c r="K20" i="3"/>
  <c r="K22" i="3"/>
  <c r="K24" i="3"/>
  <c r="K6" i="3"/>
  <c r="K5" i="3"/>
  <c r="K7" i="3"/>
  <c r="K9" i="3"/>
  <c r="K11" i="3"/>
  <c r="K13" i="3"/>
  <c r="K15" i="3"/>
  <c r="K17" i="3"/>
  <c r="K19" i="3"/>
  <c r="K21" i="3"/>
  <c r="K23" i="3"/>
</calcChain>
</file>

<file path=xl/comments1.xml><?xml version="1.0" encoding="utf-8"?>
<comments xmlns="http://schemas.openxmlformats.org/spreadsheetml/2006/main">
  <authors>
    <author xml:space="preserve"> Chris Albright</author>
  </authors>
  <commentList>
    <comment ref="B5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6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7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8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9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0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1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2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3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4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5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6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7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8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9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20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21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22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23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24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25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</commentList>
</comments>
</file>

<file path=xl/sharedStrings.xml><?xml version="1.0" encoding="utf-8"?>
<sst xmlns="http://schemas.openxmlformats.org/spreadsheetml/2006/main" count="35" uniqueCount="27">
  <si>
    <t>Profit per acre</t>
  </si>
  <si>
    <t>Wheat</t>
  </si>
  <si>
    <t>Corn</t>
  </si>
  <si>
    <t>Resource usage</t>
  </si>
  <si>
    <t>&lt;=</t>
  </si>
  <si>
    <t>Acres planted</t>
  </si>
  <si>
    <t>Labor (workers)</t>
  </si>
  <si>
    <t>Fertilizer (tons)</t>
  </si>
  <si>
    <t>Inputs</t>
  </si>
  <si>
    <t>Profit</t>
  </si>
  <si>
    <t>Constraints on resouce availabilities</t>
  </si>
  <si>
    <t>Resource used</t>
  </si>
  <si>
    <t>Resource available</t>
  </si>
  <si>
    <t>Constraint on acres</t>
  </si>
  <si>
    <t>Acres used</t>
  </si>
  <si>
    <t>Acres available</t>
  </si>
  <si>
    <t>Objective to maximize</t>
  </si>
  <si>
    <t>$D$18</t>
  </si>
  <si>
    <t>$B$13:$C$13,$B$25</t>
  </si>
  <si>
    <t>Fertilizer available</t>
  </si>
  <si>
    <t>Oneway analysis for Solver model in Model worksheet</t>
  </si>
  <si>
    <t>Fertilizer available (cell $D$18) values along side, output cell(s) along top</t>
  </si>
  <si>
    <t>Acres_planted_1</t>
  </si>
  <si>
    <t>Acres_planted_2</t>
  </si>
  <si>
    <t>Data for chart</t>
  </si>
  <si>
    <t>Change in profit</t>
  </si>
  <si>
    <t>Wheat and corn farming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</si>
</sst>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$&quot;#,##0_);[Red]\(&quot;$&quot;#,##0\)"/>
  </numFmts>
  <fonts count="7" x14ac:knownFonts="1">
    <font>
      <sz val="11"/>
      <name val="Calibri"/>
      <family val="2"/>
      <scheme val="minor"/>
    </font>
    <font>
      <sz val="8"/>
      <name val="Arial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  <scheme val="minor"/>
    </font>
    <font>
      <sz val="11"/>
      <color rgb="FFFFFFFF"/>
      <name val="Calibri"/>
      <family val="2"/>
      <scheme val="minor"/>
    </font>
    <font>
      <sz val="8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NumberFormat="1" applyFont="1"/>
    <xf numFmtId="0" fontId="3" fillId="0" borderId="0" xfId="0" applyFont="1" applyAlignment="1">
      <alignment horizontal="left"/>
    </xf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right"/>
    </xf>
    <xf numFmtId="6" fontId="3" fillId="2" borderId="0" xfId="0" applyNumberFormat="1" applyFont="1" applyFill="1" applyBorder="1"/>
    <xf numFmtId="0" fontId="3" fillId="2" borderId="0" xfId="0" applyFont="1" applyFill="1" applyBorder="1"/>
    <xf numFmtId="0" fontId="3" fillId="0" borderId="0" xfId="0" applyFont="1" applyAlignment="1">
      <alignment horizontal="center"/>
    </xf>
    <xf numFmtId="0" fontId="3" fillId="3" borderId="0" xfId="0" applyFont="1" applyFill="1" applyBorder="1"/>
    <xf numFmtId="0" fontId="3" fillId="0" borderId="0" xfId="0" applyFont="1" applyBorder="1"/>
    <xf numFmtId="0" fontId="3" fillId="0" borderId="0" xfId="0" applyFont="1" applyBorder="1" applyAlignment="1">
      <alignment horizontal="right"/>
    </xf>
    <xf numFmtId="6" fontId="3" fillId="4" borderId="0" xfId="0" applyNumberFormat="1" applyFont="1" applyFill="1" applyBorder="1"/>
    <xf numFmtId="49" fontId="0" fillId="0" borderId="0" xfId="0" applyNumberFormat="1"/>
    <xf numFmtId="0" fontId="4" fillId="0" borderId="0" xfId="0" applyFont="1"/>
    <xf numFmtId="0" fontId="0" fillId="0" borderId="0" xfId="0" applyNumberFormat="1"/>
    <xf numFmtId="0" fontId="0" fillId="0" borderId="0" xfId="0" applyAlignment="1">
      <alignment horizontal="right" textRotation="90"/>
    </xf>
    <xf numFmtId="0" fontId="0" fillId="5" borderId="0" xfId="0" applyFill="1" applyAlignment="1">
      <alignment horizontal="right" textRotation="90"/>
    </xf>
    <xf numFmtId="0" fontId="5" fillId="0" borderId="0" xfId="0" applyFont="1"/>
    <xf numFmtId="0" fontId="0" fillId="0" borderId="3" xfId="0" applyNumberFormat="1" applyBorder="1"/>
    <xf numFmtId="0" fontId="0" fillId="0" borderId="4" xfId="0" applyNumberFormat="1" applyBorder="1"/>
    <xf numFmtId="6" fontId="0" fillId="0" borderId="5" xfId="0" applyNumberFormat="1" applyBorder="1"/>
    <xf numFmtId="0" fontId="0" fillId="0" borderId="1" xfId="0" applyNumberFormat="1" applyBorder="1"/>
    <xf numFmtId="0" fontId="0" fillId="0" borderId="0" xfId="0" applyNumberFormat="1" applyBorder="1"/>
    <xf numFmtId="6" fontId="0" fillId="0" borderId="2" xfId="0" applyNumberFormat="1" applyBorder="1"/>
    <xf numFmtId="0" fontId="0" fillId="0" borderId="6" xfId="0" applyNumberFormat="1" applyBorder="1"/>
    <xf numFmtId="0" fontId="0" fillId="0" borderId="7" xfId="0" applyNumberFormat="1" applyBorder="1"/>
    <xf numFmtId="6" fontId="0" fillId="0" borderId="8" xfId="0" applyNumberFormat="1" applyBorder="1"/>
    <xf numFmtId="6" fontId="0" fillId="0" borderId="0" xfId="0" applyNumberFormat="1"/>
  </cellXfs>
  <cellStyles count="1">
    <cellStyle name="Normal" xfId="0" builtinId="0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6548695510141999E-2"/>
          <c:y val="4.2492917847025545E-2"/>
          <c:w val="0.93982382105902673"/>
          <c:h val="0.9178470254957507"/>
        </c:manualLayout>
      </c:layout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1934256"/>
        <c:axId val="471932688"/>
      </c:barChart>
      <c:catAx>
        <c:axId val="471934256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71932688"/>
        <c:crosses val="autoZero"/>
        <c:auto val="1"/>
        <c:lblAlgn val="ctr"/>
        <c:lblOffset val="100"/>
        <c:tickMarkSkip val="1"/>
        <c:noMultiLvlLbl val="0"/>
      </c:catAx>
      <c:valAx>
        <c:axId val="4719326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7193425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8584155994327294"/>
          <c:y val="0.5014164305949006"/>
          <c:w val="0"/>
          <c:h val="2.832861189801699E-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STS_1!$K$1</c:f>
          <c:strCache>
            <c:ptCount val="1"/>
            <c:pt idx="0">
              <c:v>Sensitivity of Profit to Fertilizer available</c:v>
            </c:pt>
          </c:strCache>
        </c:strRef>
      </c:tx>
      <c:overlay val="0"/>
      <c:txPr>
        <a:bodyPr/>
        <a:lstStyle/>
        <a:p>
          <a:pPr>
            <a:defRPr sz="1400"/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cat>
            <c:numRef>
              <c:f>STS_1!$A$5:$A$25</c:f>
              <c:numCache>
                <c:formatCode>General</c:formatCode>
                <c:ptCount val="21"/>
                <c:pt idx="0">
                  <c:v>200</c:v>
                </c:pt>
                <c:pt idx="1">
                  <c:v>300</c:v>
                </c:pt>
                <c:pt idx="2">
                  <c:v>400</c:v>
                </c:pt>
                <c:pt idx="3">
                  <c:v>500</c:v>
                </c:pt>
                <c:pt idx="4">
                  <c:v>600</c:v>
                </c:pt>
                <c:pt idx="5">
                  <c:v>700</c:v>
                </c:pt>
                <c:pt idx="6">
                  <c:v>800</c:v>
                </c:pt>
                <c:pt idx="7">
                  <c:v>900</c:v>
                </c:pt>
                <c:pt idx="8">
                  <c:v>1000</c:v>
                </c:pt>
                <c:pt idx="9">
                  <c:v>1100</c:v>
                </c:pt>
                <c:pt idx="10">
                  <c:v>1200</c:v>
                </c:pt>
                <c:pt idx="11">
                  <c:v>1300</c:v>
                </c:pt>
                <c:pt idx="12">
                  <c:v>1400</c:v>
                </c:pt>
                <c:pt idx="13">
                  <c:v>1500</c:v>
                </c:pt>
                <c:pt idx="14">
                  <c:v>1600</c:v>
                </c:pt>
                <c:pt idx="15">
                  <c:v>1700</c:v>
                </c:pt>
                <c:pt idx="16">
                  <c:v>1800</c:v>
                </c:pt>
                <c:pt idx="17">
                  <c:v>1900</c:v>
                </c:pt>
                <c:pt idx="18">
                  <c:v>2000</c:v>
                </c:pt>
                <c:pt idx="19">
                  <c:v>2100</c:v>
                </c:pt>
                <c:pt idx="20">
                  <c:v>2200</c:v>
                </c:pt>
              </c:numCache>
            </c:numRef>
          </c:cat>
          <c:val>
            <c:numRef>
              <c:f>STS_1!$K$5:$K$25</c:f>
              <c:numCache>
                <c:formatCode>General</c:formatCode>
                <c:ptCount val="21"/>
                <c:pt idx="0">
                  <c:v>200000</c:v>
                </c:pt>
                <c:pt idx="1">
                  <c:v>300000</c:v>
                </c:pt>
                <c:pt idx="2">
                  <c:v>400000</c:v>
                </c:pt>
                <c:pt idx="3">
                  <c:v>500000</c:v>
                </c:pt>
                <c:pt idx="4">
                  <c:v>600000</c:v>
                </c:pt>
                <c:pt idx="5">
                  <c:v>687500</c:v>
                </c:pt>
                <c:pt idx="6">
                  <c:v>750000</c:v>
                </c:pt>
                <c:pt idx="7">
                  <c:v>812500</c:v>
                </c:pt>
                <c:pt idx="8">
                  <c:v>875000</c:v>
                </c:pt>
                <c:pt idx="9">
                  <c:v>937500</c:v>
                </c:pt>
                <c:pt idx="10">
                  <c:v>1000000</c:v>
                </c:pt>
                <c:pt idx="11">
                  <c:v>1062500</c:v>
                </c:pt>
                <c:pt idx="12">
                  <c:v>1125000</c:v>
                </c:pt>
                <c:pt idx="13">
                  <c:v>1187500</c:v>
                </c:pt>
                <c:pt idx="14">
                  <c:v>1250000</c:v>
                </c:pt>
                <c:pt idx="15">
                  <c:v>1300000</c:v>
                </c:pt>
                <c:pt idx="16">
                  <c:v>1350000</c:v>
                </c:pt>
                <c:pt idx="17">
                  <c:v>1350000</c:v>
                </c:pt>
                <c:pt idx="18">
                  <c:v>1350000</c:v>
                </c:pt>
                <c:pt idx="19">
                  <c:v>1350000</c:v>
                </c:pt>
                <c:pt idx="20">
                  <c:v>1350000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1933080"/>
        <c:axId val="471932296"/>
      </c:lineChart>
      <c:catAx>
        <c:axId val="471933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Fertilizer available ($D$18)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71932296"/>
        <c:crosses val="autoZero"/>
        <c:auto val="1"/>
        <c:lblAlgn val="ctr"/>
        <c:lblOffset val="100"/>
        <c:noMultiLvlLbl val="0"/>
      </c:catAx>
      <c:valAx>
        <c:axId val="4719322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71933080"/>
        <c:crosses val="autoZero"/>
        <c:crossBetween val="between"/>
      </c:valAx>
    </c:plotArea>
    <c:plotVisOnly val="1"/>
    <c:dispBlanksAs val="gap"/>
    <c:showDLblsOverMax val="0"/>
  </c:chart>
  <c:spPr>
    <a:ln w="19050" cap="flat" cmpd="sng" algn="ctr">
      <a:solidFill>
        <a:schemeClr val="accent1">
          <a:lumMod val="100000"/>
        </a:schemeClr>
      </a:solidFill>
      <a:prstDash val="solid"/>
      <a:round/>
      <a:headEnd type="none" w="med" len="med"/>
      <a:tailEnd type="none" w="med" len="med"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257175</xdr:colOff>
      <xdr:row>4</xdr:row>
      <xdr:rowOff>66675</xdr:rowOff>
    </xdr:from>
    <xdr:to>
      <xdr:col>12</xdr:col>
      <xdr:colOff>219075</xdr:colOff>
      <xdr:row>24</xdr:row>
      <xdr:rowOff>76200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0.18786</cdr:x>
      <cdr:y>0.17884</cdr:y>
    </cdr:from>
    <cdr:to>
      <cdr:x>0.18786</cdr:x>
      <cdr:y>0.87267</cdr:y>
    </cdr:to>
    <cdr:sp macro="" textlink="">
      <cdr:nvSpPr>
        <cdr:cNvPr id="204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1015978" y="606184"/>
          <a:ext cx="0" cy="233949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0.12033</cdr:x>
      <cdr:y>0.81582</cdr:y>
    </cdr:from>
    <cdr:to>
      <cdr:x>0.74976</cdr:x>
      <cdr:y>0.81582</cdr:y>
    </cdr:to>
    <cdr:sp macro="" textlink="">
      <cdr:nvSpPr>
        <cdr:cNvPr id="2050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651885" y="2753995"/>
          <a:ext cx="3393348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0.77235</cdr:x>
      <cdr:y>0.7874</cdr:y>
    </cdr:from>
    <cdr:to>
      <cdr:x>0.87918</cdr:x>
      <cdr:y>0.84521</cdr:y>
    </cdr:to>
    <cdr:sp macro="" textlink="">
      <cdr:nvSpPr>
        <cdr:cNvPr id="20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67038" y="2658154"/>
          <a:ext cx="575929" cy="1949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Arial"/>
              <a:cs typeface="Arial"/>
            </a:rPr>
            <a:t>Wheat</a:t>
          </a:r>
        </a:p>
      </cdr:txBody>
    </cdr:sp>
  </cdr:relSizeAnchor>
  <cdr:relSizeAnchor xmlns:cdr="http://schemas.openxmlformats.org/drawingml/2006/chartDrawing">
    <cdr:from>
      <cdr:x>0.07612</cdr:x>
      <cdr:y>0.17811</cdr:y>
    </cdr:from>
    <cdr:to>
      <cdr:x>0.1579</cdr:x>
      <cdr:y>0.23374</cdr:y>
    </cdr:to>
    <cdr:sp macro="" textlink="">
      <cdr:nvSpPr>
        <cdr:cNvPr id="205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69" y="603726"/>
          <a:ext cx="440884" cy="1875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Arial"/>
              <a:cs typeface="Arial"/>
            </a:rPr>
            <a:t>Corn</a:t>
          </a:r>
        </a:p>
      </cdr:txBody>
    </cdr:sp>
  </cdr:relSizeAnchor>
  <cdr:relSizeAnchor xmlns:cdr="http://schemas.openxmlformats.org/drawingml/2006/chartDrawing">
    <cdr:from>
      <cdr:x>0.39145</cdr:x>
      <cdr:y>0.52308</cdr:y>
    </cdr:from>
    <cdr:to>
      <cdr:x>0.63009</cdr:x>
      <cdr:y>0.60446</cdr:y>
    </cdr:to>
    <cdr:sp macro="" textlink="">
      <cdr:nvSpPr>
        <cdr:cNvPr id="2053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06636" y="1997917"/>
          <a:ext cx="1284263" cy="3108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Arial"/>
              <a:cs typeface="Arial"/>
            </a:rPr>
            <a:t>Optimal solution: (200,200)</a:t>
          </a:r>
        </a:p>
      </cdr:txBody>
    </cdr:sp>
  </cdr:relSizeAnchor>
  <cdr:relSizeAnchor xmlns:cdr="http://schemas.openxmlformats.org/drawingml/2006/chartDrawing">
    <cdr:from>
      <cdr:x>0.16159</cdr:x>
      <cdr:y>0.48008</cdr:y>
    </cdr:from>
    <cdr:to>
      <cdr:x>0.40545</cdr:x>
      <cdr:y>0.69775</cdr:y>
    </cdr:to>
    <cdr:sp macro="" textlink="">
      <cdr:nvSpPr>
        <cdr:cNvPr id="2054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874312" y="1621930"/>
          <a:ext cx="1314708" cy="73395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prstDash val="dash"/>
          <a:round/>
          <a:headEnd/>
          <a:tailEnd/>
        </a:ln>
      </cdr:spPr>
    </cdr:sp>
  </cdr:relSizeAnchor>
  <cdr:relSizeAnchor xmlns:cdr="http://schemas.openxmlformats.org/drawingml/2006/chartDrawing">
    <cdr:from>
      <cdr:x>0.18786</cdr:x>
      <cdr:y>0.37562</cdr:y>
    </cdr:from>
    <cdr:to>
      <cdr:x>0.49754</cdr:x>
      <cdr:y>0.81679</cdr:y>
    </cdr:to>
    <cdr:sp macro="" textlink="">
      <cdr:nvSpPr>
        <cdr:cNvPr id="2055" name="Line 7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015978" y="1269695"/>
          <a:ext cx="1669532" cy="148757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</cdr:sp>
  </cdr:relSizeAnchor>
  <cdr:relSizeAnchor xmlns:cdr="http://schemas.openxmlformats.org/drawingml/2006/chartDrawing">
    <cdr:from>
      <cdr:x>0.18786</cdr:x>
      <cdr:y>0.2969</cdr:y>
    </cdr:from>
    <cdr:to>
      <cdr:x>0.38016</cdr:x>
      <cdr:y>0.81679</cdr:y>
    </cdr:to>
    <cdr:sp macro="" textlink="">
      <cdr:nvSpPr>
        <cdr:cNvPr id="2056" name="Line 8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015978" y="1004291"/>
          <a:ext cx="1036672" cy="1752981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</cdr:sp>
  </cdr:relSizeAnchor>
  <cdr:relSizeAnchor xmlns:cdr="http://schemas.openxmlformats.org/drawingml/2006/chartDrawing">
    <cdr:from>
      <cdr:x>0.18786</cdr:x>
      <cdr:y>0.53134</cdr:y>
    </cdr:from>
    <cdr:to>
      <cdr:x>0.62402</cdr:x>
      <cdr:y>0.81679</cdr:y>
    </cdr:to>
    <cdr:sp macro="" textlink="">
      <cdr:nvSpPr>
        <cdr:cNvPr id="2057" name="Line 9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015978" y="1794770"/>
          <a:ext cx="2351379" cy="96250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</cdr:sp>
  </cdr:relSizeAnchor>
  <cdr:relSizeAnchor xmlns:cdr="http://schemas.openxmlformats.org/drawingml/2006/chartDrawing">
    <cdr:from>
      <cdr:x>0.3249</cdr:x>
      <cdr:y>0.75727</cdr:y>
    </cdr:from>
    <cdr:to>
      <cdr:x>0.35584</cdr:x>
      <cdr:y>0.7682</cdr:y>
    </cdr:to>
    <cdr:sp macro="" textlink="">
      <cdr:nvSpPr>
        <cdr:cNvPr id="2058" name="Line 10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754756" y="2556580"/>
          <a:ext cx="166821" cy="3686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0.21512</cdr:x>
      <cdr:y>0.55952</cdr:y>
    </cdr:from>
    <cdr:to>
      <cdr:x>0.22642</cdr:x>
      <cdr:y>0.60446</cdr:y>
    </cdr:to>
    <cdr:sp macro="" textlink="">
      <cdr:nvSpPr>
        <cdr:cNvPr id="2059" name="Line 1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162939" y="1889792"/>
          <a:ext cx="60903" cy="15154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0.40545</cdr:x>
      <cdr:y>0.73444</cdr:y>
    </cdr:from>
    <cdr:to>
      <cdr:x>0.43836</cdr:x>
      <cdr:y>0.75727</cdr:y>
    </cdr:to>
    <cdr:sp macro="" textlink="">
      <cdr:nvSpPr>
        <cdr:cNvPr id="2060" name="Line 1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2189020" y="2479580"/>
          <a:ext cx="177412" cy="770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0.30599</cdr:x>
      <cdr:y>0.55952</cdr:y>
    </cdr:from>
    <cdr:to>
      <cdr:x>0.38016</cdr:x>
      <cdr:y>0.60446</cdr:y>
    </cdr:to>
    <cdr:sp macro="" textlink="">
      <cdr:nvSpPr>
        <cdr:cNvPr id="2062" name="Line 1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652810" y="1889792"/>
          <a:ext cx="399840" cy="15154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26</xdr:row>
      <xdr:rowOff>0</xdr:rowOff>
    </xdr:from>
    <xdr:to>
      <xdr:col>18</xdr:col>
      <xdr:colOff>0</xdr:colOff>
      <xdr:row>41</xdr:row>
      <xdr:rowOff>0</xdr:rowOff>
    </xdr:to>
    <xdr:graphicFrame macro="">
      <xdr:nvGraphicFramePr>
        <xdr:cNvPr id="2" name="STS_1_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3</xdr:row>
      <xdr:rowOff>0</xdr:rowOff>
    </xdr:from>
    <xdr:to>
      <xdr:col>16</xdr:col>
      <xdr:colOff>0</xdr:colOff>
      <xdr:row>3</xdr:row>
      <xdr:rowOff>762000</xdr:rowOff>
    </xdr:to>
    <xdr:sp macro="" textlink="">
      <xdr:nvSpPr>
        <xdr:cNvPr id="3" name="TextBox 2"/>
        <xdr:cNvSpPr txBox="1"/>
      </xdr:nvSpPr>
      <xdr:spPr>
        <a:xfrm>
          <a:off x="7315200" y="571500"/>
          <a:ext cx="2438400" cy="762000"/>
        </a:xfrm>
        <a:prstGeom prst="rect">
          <a:avLst/>
        </a:prstGeom>
        <a:ln w="19050" cap="flat" cmpd="sng" algn="ctr">
          <a:solidFill>
            <a:schemeClr val="accent1">
              <a:lumMod val="100000"/>
            </a:schemeClr>
          </a:solidFill>
          <a:prstDash val="solid"/>
          <a:round/>
          <a:headEnd type="none" w="med" len="med"/>
          <a:tailEnd type="none" w="med" len="med"/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vert="horz" rtlCol="0" anchor="t"/>
        <a:lstStyle/>
        <a:p>
          <a:r>
            <a:rPr lang="en-US" sz="1100"/>
            <a:t>When you select an output from the dropdown list in cell $K$4, the chart will adapt to that output.</a:t>
          </a:r>
        </a:p>
      </xdr:txBody>
    </xdr:sp>
    <xdr:clientData/>
  </xdr:twoCellAnchor>
  <xdr:twoCellAnchor>
    <xdr:from>
      <xdr:col>5</xdr:col>
      <xdr:colOff>238124</xdr:colOff>
      <xdr:row>8</xdr:row>
      <xdr:rowOff>9525</xdr:rowOff>
    </xdr:from>
    <xdr:to>
      <xdr:col>9</xdr:col>
      <xdr:colOff>358139</xdr:colOff>
      <xdr:row>16</xdr:row>
      <xdr:rowOff>30480</xdr:rowOff>
    </xdr:to>
    <xdr:sp macro="" textlink="">
      <xdr:nvSpPr>
        <xdr:cNvPr id="4" name="TextBox 3"/>
        <xdr:cNvSpPr txBox="1"/>
      </xdr:nvSpPr>
      <xdr:spPr>
        <a:xfrm>
          <a:off x="3453764" y="2295525"/>
          <a:ext cx="2558415" cy="1483995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Below</a:t>
          </a:r>
          <a:r>
            <a:rPr lang="en-US" sz="1100" baseline="0"/>
            <a:t> 700 tons of fertilizer, the farmer shouldn't produce corn. Above 1700 tons of fertilizer, he shouldn't produce wheat. The chart shows how profit increases (at a decreasing rate) with more fertilizer available. After 1800 tons, no extra profit is gained.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K25"/>
  <sheetViews>
    <sheetView tabSelected="1" workbookViewId="0"/>
  </sheetViews>
  <sheetFormatPr defaultColWidth="9.140625" defaultRowHeight="15" x14ac:dyDescent="0.25"/>
  <cols>
    <col min="1" max="1" width="15.5703125" style="2" customWidth="1"/>
    <col min="2" max="2" width="13.5703125" style="2" customWidth="1"/>
    <col min="3" max="3" width="9.140625" style="2"/>
    <col min="4" max="4" width="16.5703125" style="2" customWidth="1"/>
    <col min="5" max="5" width="9.140625" style="2"/>
    <col min="6" max="6" width="17.28515625" style="2" customWidth="1"/>
    <col min="7" max="16384" width="9.140625" style="2"/>
  </cols>
  <sheetData>
    <row r="1" spans="1:11" x14ac:dyDescent="0.25">
      <c r="A1" s="1" t="s">
        <v>26</v>
      </c>
      <c r="F1" s="1"/>
      <c r="J1" s="1"/>
    </row>
    <row r="2" spans="1:11" x14ac:dyDescent="0.25">
      <c r="A2"/>
      <c r="F2" s="3"/>
      <c r="G2" s="3"/>
      <c r="J2" s="4"/>
      <c r="K2" s="5"/>
    </row>
    <row r="3" spans="1:11" x14ac:dyDescent="0.25">
      <c r="A3" s="1" t="s">
        <v>8</v>
      </c>
      <c r="F3" s="3"/>
      <c r="G3" s="3"/>
      <c r="J3" s="4"/>
      <c r="K3" s="5"/>
    </row>
    <row r="4" spans="1:11" x14ac:dyDescent="0.25">
      <c r="B4" s="6" t="s">
        <v>1</v>
      </c>
      <c r="C4" s="6" t="s">
        <v>2</v>
      </c>
      <c r="F4" s="3"/>
      <c r="G4" s="3"/>
      <c r="J4" s="4"/>
      <c r="K4" s="5"/>
    </row>
    <row r="5" spans="1:11" x14ac:dyDescent="0.25">
      <c r="A5" s="2" t="s">
        <v>0</v>
      </c>
      <c r="B5" s="7">
        <v>2000</v>
      </c>
      <c r="C5" s="7">
        <v>3000</v>
      </c>
      <c r="F5" s="3"/>
      <c r="G5" s="3"/>
      <c r="J5" s="4"/>
      <c r="K5" s="5"/>
    </row>
    <row r="6" spans="1:11" x14ac:dyDescent="0.25">
      <c r="F6" s="3"/>
      <c r="G6" s="3"/>
    </row>
    <row r="7" spans="1:11" x14ac:dyDescent="0.25">
      <c r="A7" s="2" t="s">
        <v>3</v>
      </c>
      <c r="F7" s="3"/>
      <c r="G7" s="3"/>
    </row>
    <row r="8" spans="1:11" s="6" customFormat="1" x14ac:dyDescent="0.25">
      <c r="B8" s="6" t="s">
        <v>1</v>
      </c>
      <c r="C8" s="6" t="s">
        <v>2</v>
      </c>
      <c r="G8" s="2"/>
    </row>
    <row r="9" spans="1:11" x14ac:dyDescent="0.25">
      <c r="A9" s="2" t="s">
        <v>6</v>
      </c>
      <c r="B9" s="8">
        <v>3</v>
      </c>
      <c r="C9" s="8">
        <v>2</v>
      </c>
    </row>
    <row r="10" spans="1:11" x14ac:dyDescent="0.25">
      <c r="A10" s="2" t="s">
        <v>7</v>
      </c>
      <c r="B10" s="8">
        <v>2</v>
      </c>
      <c r="C10" s="8">
        <v>4</v>
      </c>
    </row>
    <row r="11" spans="1:11" x14ac:dyDescent="0.25">
      <c r="E11" s="9"/>
    </row>
    <row r="12" spans="1:11" s="6" customFormat="1" x14ac:dyDescent="0.25">
      <c r="E12" s="9"/>
    </row>
    <row r="13" spans="1:11" x14ac:dyDescent="0.25">
      <c r="A13" s="2" t="s">
        <v>5</v>
      </c>
      <c r="B13" s="10">
        <v>200</v>
      </c>
      <c r="C13" s="10">
        <v>200</v>
      </c>
    </row>
    <row r="14" spans="1:11" x14ac:dyDescent="0.25">
      <c r="B14" s="11"/>
      <c r="C14" s="11"/>
      <c r="E14" s="9"/>
      <c r="F14" s="11"/>
    </row>
    <row r="15" spans="1:11" x14ac:dyDescent="0.25">
      <c r="A15" s="1" t="s">
        <v>10</v>
      </c>
      <c r="B15" s="11"/>
      <c r="C15" s="11"/>
      <c r="E15" s="9"/>
      <c r="F15" s="11"/>
    </row>
    <row r="16" spans="1:11" x14ac:dyDescent="0.25">
      <c r="B16" s="12" t="s">
        <v>11</v>
      </c>
      <c r="C16" s="12"/>
      <c r="D16" s="6" t="s">
        <v>12</v>
      </c>
      <c r="E16" s="9"/>
      <c r="F16" s="11"/>
    </row>
    <row r="17" spans="1:6" x14ac:dyDescent="0.25">
      <c r="A17" s="2" t="s">
        <v>6</v>
      </c>
      <c r="B17" s="2">
        <f>SUMPRODUCT(Acres_planted,B9:C9)</f>
        <v>1000</v>
      </c>
      <c r="C17" s="9" t="s">
        <v>4</v>
      </c>
      <c r="D17" s="8">
        <v>1000</v>
      </c>
      <c r="E17" s="9"/>
      <c r="F17" s="11"/>
    </row>
    <row r="18" spans="1:6" x14ac:dyDescent="0.25">
      <c r="A18" s="2" t="s">
        <v>7</v>
      </c>
      <c r="B18" s="2">
        <f>SUMPRODUCT(Acres_planted,B10:C10)</f>
        <v>1200</v>
      </c>
      <c r="C18" s="9" t="s">
        <v>4</v>
      </c>
      <c r="D18" s="8">
        <v>1200</v>
      </c>
      <c r="E18" s="9"/>
      <c r="F18" s="11"/>
    </row>
    <row r="19" spans="1:6" x14ac:dyDescent="0.25">
      <c r="B19" s="11"/>
      <c r="C19" s="11"/>
      <c r="E19" s="9"/>
      <c r="F19" s="11"/>
    </row>
    <row r="20" spans="1:6" x14ac:dyDescent="0.25">
      <c r="A20" s="1" t="s">
        <v>13</v>
      </c>
      <c r="B20" s="11"/>
      <c r="C20" s="11"/>
      <c r="E20" s="9"/>
      <c r="F20" s="11"/>
    </row>
    <row r="21" spans="1:6" x14ac:dyDescent="0.25">
      <c r="B21" s="12" t="s">
        <v>14</v>
      </c>
      <c r="C21" s="12"/>
      <c r="D21" s="6" t="s">
        <v>15</v>
      </c>
      <c r="E21" s="9"/>
      <c r="F21" s="11"/>
    </row>
    <row r="22" spans="1:6" x14ac:dyDescent="0.25">
      <c r="B22" s="2">
        <f>SUM(Acres_planted)</f>
        <v>400</v>
      </c>
      <c r="C22" s="9" t="s">
        <v>4</v>
      </c>
      <c r="D22" s="8">
        <v>450</v>
      </c>
      <c r="E22" s="9"/>
      <c r="F22" s="11"/>
    </row>
    <row r="23" spans="1:6" x14ac:dyDescent="0.25">
      <c r="B23" s="11"/>
      <c r="C23" s="11"/>
      <c r="E23" s="9"/>
      <c r="F23" s="11"/>
    </row>
    <row r="24" spans="1:6" x14ac:dyDescent="0.25">
      <c r="A24" s="1" t="s">
        <v>16</v>
      </c>
    </row>
    <row r="25" spans="1:6" x14ac:dyDescent="0.25">
      <c r="A25" s="2" t="s">
        <v>9</v>
      </c>
      <c r="B25" s="13">
        <f>SUMPRODUCT(B5:C5,Acres_planted)</f>
        <v>1000000</v>
      </c>
    </row>
  </sheetData>
  <phoneticPr fontId="1" type="noConversion"/>
  <printOptions headings="1" gridLines="1"/>
  <pageMargins left="0.75" right="0.75" top="1" bottom="1" header="0.5" footer="0.5"/>
  <pageSetup orientation="portrait" horizontalDpi="300" verticalDpi="300" r:id="rId1"/>
  <headerFooter alignWithMargins="0">
    <oddFooter>&amp;CProblem 2.3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15"/>
  <sheetViews>
    <sheetView workbookViewId="0"/>
  </sheetViews>
  <sheetFormatPr defaultRowHeight="15" x14ac:dyDescent="0.25"/>
  <sheetData>
    <row r="1" spans="1:2" x14ac:dyDescent="0.25">
      <c r="A1">
        <v>1</v>
      </c>
    </row>
    <row r="2" spans="1:2" x14ac:dyDescent="0.25">
      <c r="A2" t="s">
        <v>17</v>
      </c>
    </row>
    <row r="3" spans="1:2" x14ac:dyDescent="0.25">
      <c r="A3">
        <v>1</v>
      </c>
    </row>
    <row r="4" spans="1:2" x14ac:dyDescent="0.25">
      <c r="A4">
        <v>200</v>
      </c>
    </row>
    <row r="5" spans="1:2" x14ac:dyDescent="0.25">
      <c r="A5">
        <v>2200</v>
      </c>
    </row>
    <row r="6" spans="1:2" x14ac:dyDescent="0.25">
      <c r="A6">
        <v>100</v>
      </c>
    </row>
    <row r="8" spans="1:2" x14ac:dyDescent="0.25">
      <c r="A8" s="14"/>
      <c r="B8" s="14"/>
    </row>
    <row r="9" spans="1:2" x14ac:dyDescent="0.25">
      <c r="A9" t="s">
        <v>18</v>
      </c>
    </row>
    <row r="10" spans="1:2" x14ac:dyDescent="0.25">
      <c r="A10" t="s">
        <v>19</v>
      </c>
    </row>
    <row r="15" spans="1:2" x14ac:dyDescent="0.25">
      <c r="B15" s="1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K25"/>
  <sheetViews>
    <sheetView workbookViewId="0"/>
  </sheetViews>
  <sheetFormatPr defaultRowHeight="15" x14ac:dyDescent="0.25"/>
  <cols>
    <col min="4" max="4" width="10.85546875" bestFit="1" customWidth="1"/>
    <col min="5" max="5" width="9.28515625" bestFit="1" customWidth="1"/>
  </cols>
  <sheetData>
    <row r="1" spans="1:11" x14ac:dyDescent="0.25">
      <c r="A1" s="15" t="s">
        <v>20</v>
      </c>
      <c r="K1" s="19" t="str">
        <f>CONCATENATE("Sensitivity of ",$K$4," to ","Fertilizer available")</f>
        <v>Sensitivity of Profit to Fertilizer available</v>
      </c>
    </row>
    <row r="3" spans="1:11" x14ac:dyDescent="0.25">
      <c r="A3" t="s">
        <v>21</v>
      </c>
      <c r="K3" t="s">
        <v>24</v>
      </c>
    </row>
    <row r="4" spans="1:11" ht="83.25" x14ac:dyDescent="0.25">
      <c r="B4" s="17" t="s">
        <v>22</v>
      </c>
      <c r="C4" s="17" t="s">
        <v>23</v>
      </c>
      <c r="D4" s="17" t="s">
        <v>9</v>
      </c>
      <c r="E4" s="17" t="s">
        <v>25</v>
      </c>
      <c r="J4" s="19">
        <f>MATCH($K$4,OutputAddresses,0)</f>
        <v>3</v>
      </c>
      <c r="K4" s="18" t="s">
        <v>9</v>
      </c>
    </row>
    <row r="5" spans="1:11" x14ac:dyDescent="0.25">
      <c r="A5" s="16">
        <v>200</v>
      </c>
      <c r="B5" s="20">
        <v>100.00000000181835</v>
      </c>
      <c r="C5" s="21">
        <v>0</v>
      </c>
      <c r="D5" s="22">
        <v>200000</v>
      </c>
      <c r="K5">
        <f>INDEX(OutputValues,1,$J$4)</f>
        <v>200000</v>
      </c>
    </row>
    <row r="6" spans="1:11" x14ac:dyDescent="0.25">
      <c r="A6" s="16">
        <v>300</v>
      </c>
      <c r="B6" s="23">
        <v>150.00000000003092</v>
      </c>
      <c r="C6" s="24">
        <v>0</v>
      </c>
      <c r="D6" s="25">
        <v>300000</v>
      </c>
      <c r="E6" s="29">
        <f t="shared" ref="E6:E25" si="0">D6-D5</f>
        <v>100000</v>
      </c>
      <c r="K6">
        <f>INDEX(OutputValues,2,$J$4)</f>
        <v>300000</v>
      </c>
    </row>
    <row r="7" spans="1:11" x14ac:dyDescent="0.25">
      <c r="A7" s="16">
        <v>400</v>
      </c>
      <c r="B7" s="23">
        <v>199.99999999996103</v>
      </c>
      <c r="C7" s="24">
        <v>0</v>
      </c>
      <c r="D7" s="25">
        <v>400000</v>
      </c>
      <c r="E7" s="29">
        <f t="shared" si="0"/>
        <v>100000</v>
      </c>
      <c r="K7">
        <f>INDEX(OutputValues,3,$J$4)</f>
        <v>400000</v>
      </c>
    </row>
    <row r="8" spans="1:11" x14ac:dyDescent="0.25">
      <c r="A8" s="16">
        <v>500</v>
      </c>
      <c r="B8" s="23">
        <v>249.9999999999647</v>
      </c>
      <c r="C8" s="24">
        <v>0</v>
      </c>
      <c r="D8" s="25">
        <v>500000</v>
      </c>
      <c r="E8" s="29">
        <f t="shared" si="0"/>
        <v>100000</v>
      </c>
      <c r="K8">
        <f>INDEX(OutputValues,4,$J$4)</f>
        <v>500000</v>
      </c>
    </row>
    <row r="9" spans="1:11" x14ac:dyDescent="0.25">
      <c r="A9" s="16">
        <v>600</v>
      </c>
      <c r="B9" s="23">
        <v>299.99999999998158</v>
      </c>
      <c r="C9" s="24">
        <v>0</v>
      </c>
      <c r="D9" s="25">
        <v>600000</v>
      </c>
      <c r="E9" s="29">
        <f t="shared" si="0"/>
        <v>100000</v>
      </c>
      <c r="K9">
        <f>INDEX(OutputValues,5,$J$4)</f>
        <v>600000</v>
      </c>
    </row>
    <row r="10" spans="1:11" x14ac:dyDescent="0.25">
      <c r="A10" s="16">
        <v>700</v>
      </c>
      <c r="B10" s="23">
        <v>325.00000000037653</v>
      </c>
      <c r="C10" s="24">
        <v>12.49999999976265</v>
      </c>
      <c r="D10" s="25">
        <v>687500</v>
      </c>
      <c r="E10" s="29">
        <f t="shared" si="0"/>
        <v>87500</v>
      </c>
      <c r="K10">
        <f>INDEX(OutputValues,6,$J$4)</f>
        <v>687500</v>
      </c>
    </row>
    <row r="11" spans="1:11" x14ac:dyDescent="0.25">
      <c r="A11" s="16">
        <v>800</v>
      </c>
      <c r="B11" s="23">
        <v>299.99999999828674</v>
      </c>
      <c r="C11" s="24">
        <v>50.00000000102736</v>
      </c>
      <c r="D11" s="25">
        <v>750000</v>
      </c>
      <c r="E11" s="29">
        <f t="shared" si="0"/>
        <v>62500</v>
      </c>
      <c r="K11">
        <f>INDEX(OutputValues,7,$J$4)</f>
        <v>750000</v>
      </c>
    </row>
    <row r="12" spans="1:11" x14ac:dyDescent="0.25">
      <c r="A12" s="16">
        <v>900</v>
      </c>
      <c r="B12" s="23">
        <v>275.00000000042792</v>
      </c>
      <c r="C12" s="24">
        <v>87.499999999726953</v>
      </c>
      <c r="D12" s="25">
        <v>812500</v>
      </c>
      <c r="E12" s="29">
        <f t="shared" si="0"/>
        <v>62500</v>
      </c>
      <c r="K12">
        <f>INDEX(OutputValues,8,$J$4)</f>
        <v>812500</v>
      </c>
    </row>
    <row r="13" spans="1:11" x14ac:dyDescent="0.25">
      <c r="A13" s="16">
        <v>1000</v>
      </c>
      <c r="B13" s="23">
        <v>249.99999999991988</v>
      </c>
      <c r="C13" s="24">
        <v>124.99999999995219</v>
      </c>
      <c r="D13" s="25">
        <v>875000</v>
      </c>
      <c r="E13" s="29">
        <f t="shared" si="0"/>
        <v>62500</v>
      </c>
      <c r="K13">
        <f>INDEX(OutputValues,9,$J$4)</f>
        <v>875000</v>
      </c>
    </row>
    <row r="14" spans="1:11" x14ac:dyDescent="0.25">
      <c r="A14" s="16">
        <v>1100</v>
      </c>
      <c r="B14" s="23">
        <v>225.0000000000137</v>
      </c>
      <c r="C14" s="24">
        <v>162.50000000003399</v>
      </c>
      <c r="D14" s="25">
        <v>937500</v>
      </c>
      <c r="E14" s="29">
        <f t="shared" si="0"/>
        <v>62500</v>
      </c>
      <c r="K14">
        <f>INDEX(OutputValues,10,$J$4)</f>
        <v>937500</v>
      </c>
    </row>
    <row r="15" spans="1:11" x14ac:dyDescent="0.25">
      <c r="A15" s="16">
        <v>1200</v>
      </c>
      <c r="B15" s="23">
        <v>199.99999999997567</v>
      </c>
      <c r="C15" s="24">
        <v>200.00000000000801</v>
      </c>
      <c r="D15" s="25">
        <v>1000000</v>
      </c>
      <c r="E15" s="29">
        <f t="shared" si="0"/>
        <v>62500</v>
      </c>
      <c r="K15">
        <f>INDEX(OutputValues,11,$J$4)</f>
        <v>1000000</v>
      </c>
    </row>
    <row r="16" spans="1:11" x14ac:dyDescent="0.25">
      <c r="A16" s="16">
        <v>1300</v>
      </c>
      <c r="B16" s="23">
        <v>175.00000000005136</v>
      </c>
      <c r="C16" s="24">
        <v>237.4999999998935</v>
      </c>
      <c r="D16" s="25">
        <v>1062500</v>
      </c>
      <c r="E16" s="29">
        <f t="shared" si="0"/>
        <v>62500</v>
      </c>
      <c r="K16">
        <f>INDEX(OutputValues,12,$J$4)</f>
        <v>1062500</v>
      </c>
    </row>
    <row r="17" spans="1:11" x14ac:dyDescent="0.25">
      <c r="A17" s="16">
        <v>1400</v>
      </c>
      <c r="B17" s="23">
        <v>150.00000000005963</v>
      </c>
      <c r="C17" s="24">
        <v>274.99999999996817</v>
      </c>
      <c r="D17" s="25">
        <v>1125000</v>
      </c>
      <c r="E17" s="29">
        <f t="shared" si="0"/>
        <v>62500</v>
      </c>
      <c r="K17">
        <f>INDEX(OutputValues,13,$J$4)</f>
        <v>1125000</v>
      </c>
    </row>
    <row r="18" spans="1:11" x14ac:dyDescent="0.25">
      <c r="A18" s="16">
        <v>1500</v>
      </c>
      <c r="B18" s="23">
        <v>125.00000000002757</v>
      </c>
      <c r="C18" s="24">
        <v>312.50000000001694</v>
      </c>
      <c r="D18" s="25">
        <v>1187500</v>
      </c>
      <c r="E18" s="29">
        <f t="shared" si="0"/>
        <v>62500</v>
      </c>
      <c r="K18">
        <f>INDEX(OutputValues,14,$J$4)</f>
        <v>1187500</v>
      </c>
    </row>
    <row r="19" spans="1:11" x14ac:dyDescent="0.25">
      <c r="A19" s="16">
        <v>1600</v>
      </c>
      <c r="B19" s="23">
        <v>99.999999999858005</v>
      </c>
      <c r="C19" s="24">
        <v>350.00000000011579</v>
      </c>
      <c r="D19" s="25">
        <v>1250000</v>
      </c>
      <c r="E19" s="29">
        <f t="shared" si="0"/>
        <v>62500</v>
      </c>
      <c r="K19">
        <f>INDEX(OutputValues,15,$J$4)</f>
        <v>1250000</v>
      </c>
    </row>
    <row r="20" spans="1:11" x14ac:dyDescent="0.25">
      <c r="A20" s="16">
        <v>1700</v>
      </c>
      <c r="B20" s="23">
        <v>50.00000000002553</v>
      </c>
      <c r="C20" s="24">
        <v>399.99999999998079</v>
      </c>
      <c r="D20" s="25">
        <v>1300000</v>
      </c>
      <c r="E20" s="29">
        <f t="shared" si="0"/>
        <v>50000</v>
      </c>
      <c r="K20">
        <f>INDEX(OutputValues,16,$J$4)</f>
        <v>1300000</v>
      </c>
    </row>
    <row r="21" spans="1:11" x14ac:dyDescent="0.25">
      <c r="A21" s="16">
        <v>1800</v>
      </c>
      <c r="B21" s="23">
        <v>0</v>
      </c>
      <c r="C21" s="24">
        <v>449.99999999990104</v>
      </c>
      <c r="D21" s="25">
        <v>1350000</v>
      </c>
      <c r="E21" s="29">
        <f t="shared" si="0"/>
        <v>50000</v>
      </c>
      <c r="K21">
        <f>INDEX(OutputValues,17,$J$4)</f>
        <v>1350000</v>
      </c>
    </row>
    <row r="22" spans="1:11" x14ac:dyDescent="0.25">
      <c r="A22" s="16">
        <v>1900</v>
      </c>
      <c r="B22" s="23">
        <v>0</v>
      </c>
      <c r="C22" s="24">
        <v>450</v>
      </c>
      <c r="D22" s="25">
        <v>1350000</v>
      </c>
      <c r="E22" s="29">
        <f t="shared" si="0"/>
        <v>0</v>
      </c>
      <c r="K22">
        <f>INDEX(OutputValues,18,$J$4)</f>
        <v>1350000</v>
      </c>
    </row>
    <row r="23" spans="1:11" x14ac:dyDescent="0.25">
      <c r="A23" s="16">
        <v>2000</v>
      </c>
      <c r="B23" s="23">
        <v>0</v>
      </c>
      <c r="C23" s="24">
        <v>450</v>
      </c>
      <c r="D23" s="25">
        <v>1350000</v>
      </c>
      <c r="E23" s="29">
        <f t="shared" si="0"/>
        <v>0</v>
      </c>
      <c r="K23">
        <f>INDEX(OutputValues,19,$J$4)</f>
        <v>1350000</v>
      </c>
    </row>
    <row r="24" spans="1:11" x14ac:dyDescent="0.25">
      <c r="A24" s="16">
        <v>2100</v>
      </c>
      <c r="B24" s="23">
        <v>0</v>
      </c>
      <c r="C24" s="24">
        <v>450</v>
      </c>
      <c r="D24" s="25">
        <v>1350000</v>
      </c>
      <c r="E24" s="29">
        <f t="shared" si="0"/>
        <v>0</v>
      </c>
      <c r="K24">
        <f>INDEX(OutputValues,20,$J$4)</f>
        <v>1350000</v>
      </c>
    </row>
    <row r="25" spans="1:11" x14ac:dyDescent="0.25">
      <c r="A25" s="16">
        <v>2200</v>
      </c>
      <c r="B25" s="26">
        <v>0</v>
      </c>
      <c r="C25" s="27">
        <v>450</v>
      </c>
      <c r="D25" s="28">
        <v>1350000</v>
      </c>
      <c r="E25" s="29">
        <f t="shared" si="0"/>
        <v>0</v>
      </c>
      <c r="K25">
        <f>INDEX(OutputValues,21,$J$4)</f>
        <v>1350000</v>
      </c>
    </row>
  </sheetData>
  <dataValidations count="1">
    <dataValidation type="list" allowBlank="1" showInputMessage="1" showErrorMessage="1" sqref="K4">
      <formula1>OutputAddresses</formula1>
    </dataValidation>
  </dataValidations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10</vt:i4>
      </vt:variant>
    </vt:vector>
  </HeadingPairs>
  <TitlesOfParts>
    <vt:vector size="12" baseType="lpstr">
      <vt:lpstr>Model</vt:lpstr>
      <vt:lpstr>STS_1</vt:lpstr>
      <vt:lpstr>Acres_available</vt:lpstr>
      <vt:lpstr>Acres_planted</vt:lpstr>
      <vt:lpstr>Acres_used</vt:lpstr>
      <vt:lpstr>STS_1!ChartData</vt:lpstr>
      <vt:lpstr>STS_1!InputValues</vt:lpstr>
      <vt:lpstr>STS_1!OutputAddresses</vt:lpstr>
      <vt:lpstr>STS_1!OutputValues</vt:lpstr>
      <vt:lpstr>Profit</vt:lpstr>
      <vt:lpstr>Resource_available</vt:lpstr>
      <vt:lpstr>Resource_used</vt:lpstr>
    </vt:vector>
  </TitlesOfParts>
  <Company>Indiana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 Albright</cp:lastModifiedBy>
  <cp:lastPrinted>1995-12-15T14:58:13Z</cp:lastPrinted>
  <dcterms:created xsi:type="dcterms:W3CDTF">1995-12-14T01:26:18Z</dcterms:created>
  <dcterms:modified xsi:type="dcterms:W3CDTF">2014-05-20T16:34:28Z</dcterms:modified>
</cp:coreProperties>
</file>